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05" yWindow="-105" windowWidth="23250" windowHeight="12570"/>
  </bookViews>
  <sheets>
    <sheet name="ทะเบียนสินทรัพย์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4" l="1"/>
  <c r="O5" i="4"/>
  <c r="P5" i="4"/>
  <c r="N6" i="4" l="1"/>
  <c r="P6" i="4" s="1"/>
  <c r="K6" i="4"/>
  <c r="A6" i="4"/>
  <c r="Q6" i="4" l="1"/>
  <c r="R6" i="4"/>
  <c r="S6" i="4" s="1"/>
  <c r="T6" i="4" s="1"/>
  <c r="U6" i="4" s="1"/>
</calcChain>
</file>

<file path=xl/sharedStrings.xml><?xml version="1.0" encoding="utf-8"?>
<sst xmlns="http://schemas.openxmlformats.org/spreadsheetml/2006/main" count="26" uniqueCount="26">
  <si>
    <t>ลำดับที่</t>
  </si>
  <si>
    <t>หน่วยงาน</t>
  </si>
  <si>
    <t>จำนวนชิ้น</t>
  </si>
  <si>
    <t>จำนวน ทุน</t>
  </si>
  <si>
    <t>มูลค่าตามบัญชี สุทธิ ยกมา</t>
    <phoneticPr fontId="0"/>
  </si>
  <si>
    <t>อัตราคิดค่าเสื่อม</t>
  </si>
  <si>
    <t>อายุการใช้งาน</t>
  </si>
  <si>
    <t>วันที่หมดอายุการใช้งาน</t>
  </si>
  <si>
    <t>สถานะการคิดค่าเสื่อมราคา</t>
  </si>
  <si>
    <t>จำนวนค่าเสื่อมราคาที่คำนวณได้</t>
  </si>
  <si>
    <t>อาคาร</t>
  </si>
  <si>
    <t>พิษณุโลก</t>
  </si>
  <si>
    <t>วันที่ในทะเบียนคุมสินทรัพย์</t>
  </si>
  <si>
    <t>ชื่อสินทรัพย์</t>
  </si>
  <si>
    <t>รายการสินทรัพย์</t>
  </si>
  <si>
    <t>แหล่งเงิน</t>
  </si>
  <si>
    <t>จำนวน ค่าตัดจำหน่ายสะสมยกมา</t>
  </si>
  <si>
    <t>จำนวนวันที่คิดค่าเสื่อมราคา</t>
  </si>
  <si>
    <t>ค่าเสื่อมสะสมยกไป</t>
  </si>
  <si>
    <t>มูลค่าสุทธิยกไป</t>
  </si>
  <si>
    <t>ซื้อ</t>
  </si>
  <si>
    <t>อาคารหอประชุมเฉลิมพระเกียรติ 80 พรรษา</t>
  </si>
  <si>
    <t>รหัสครุภัณฑ์</t>
  </si>
  <si>
    <t>คณะ............................................</t>
  </si>
  <si>
    <t>มหาวิทยาลัยธรรมศาสตร์</t>
  </si>
  <si>
    <t>ทะเบียนสินทรัพย์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</si>
</sst>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_);_(* \(#,##0\);_(* &quot;-&quot;_);_(@_)"/>
    <numFmt numFmtId="188" formatCode="_(* #,##0.00_);_(* \(#,##0.00\);_(* &quot;-&quot;??_);_(@_)"/>
    <numFmt numFmtId="189" formatCode="[$-107041E]d\ mmm\ yy;@"/>
    <numFmt numFmtId="190" formatCode="[$-1070000]d/mm/yyyy;@"/>
    <numFmt numFmtId="191" formatCode="_(* #,##0_);_(* \(#,##0\);_(* &quot;-&quot;??_);_(@_)"/>
    <numFmt numFmtId="192" formatCode="[$-107041E]d\ mmmm\ yyyy;@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Angsana New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4"/>
      <color indexed="8"/>
      <name val="Verdan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18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  <xf numFmtId="0" fontId="4" fillId="0" borderId="0"/>
    <xf numFmtId="188" fontId="5" fillId="0" borderId="0" applyFont="0" applyFill="0" applyBorder="0" applyAlignment="0" applyProtection="0"/>
    <xf numFmtId="0" fontId="5" fillId="0" borderId="0"/>
    <xf numFmtId="0" fontId="5" fillId="0" borderId="0"/>
    <xf numFmtId="18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3" fillId="0" borderId="0"/>
    <xf numFmtId="43" fontId="1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7" fillId="0" borderId="1" xfId="1" applyNumberFormat="1" applyFont="1" applyBorder="1" applyAlignment="1">
      <alignment horizontal="center" vertical="center" wrapText="1"/>
    </xf>
    <xf numFmtId="192" fontId="7" fillId="0" borderId="1" xfId="7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188" fontId="7" fillId="0" borderId="1" xfId="1" applyFont="1" applyBorder="1" applyAlignment="1">
      <alignment horizontal="center" vertical="center" wrapText="1"/>
    </xf>
    <xf numFmtId="189" fontId="7" fillId="0" borderId="1" xfId="0" applyNumberFormat="1" applyFont="1" applyBorder="1" applyAlignment="1">
      <alignment horizontal="center" vertical="center" wrapText="1"/>
    </xf>
    <xf numFmtId="190" fontId="7" fillId="0" borderId="1" xfId="0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wrapText="1"/>
    </xf>
    <xf numFmtId="188" fontId="6" fillId="0" borderId="3" xfId="1" applyFont="1" applyBorder="1" applyAlignment="1">
      <alignment wrapText="1"/>
    </xf>
    <xf numFmtId="0" fontId="6" fillId="0" borderId="3" xfId="0" applyFont="1" applyBorder="1" applyAlignment="1">
      <alignment horizontal="left"/>
    </xf>
    <xf numFmtId="188" fontId="6" fillId="0" borderId="3" xfId="1" applyFont="1" applyBorder="1" applyAlignment="1">
      <alignment horizontal="left" wrapText="1"/>
    </xf>
    <xf numFmtId="191" fontId="6" fillId="0" borderId="3" xfId="1" applyNumberFormat="1" applyFont="1" applyBorder="1" applyAlignment="1">
      <alignment horizontal="left"/>
    </xf>
    <xf numFmtId="189" fontId="6" fillId="0" borderId="3" xfId="0" applyNumberFormat="1" applyFont="1" applyBorder="1" applyAlignment="1">
      <alignment horizontal="left" wrapText="1"/>
    </xf>
    <xf numFmtId="2" fontId="6" fillId="0" borderId="3" xfId="0" applyNumberFormat="1" applyFont="1" applyBorder="1" applyAlignment="1">
      <alignment horizontal="left"/>
    </xf>
    <xf numFmtId="188" fontId="6" fillId="0" borderId="3" xfId="1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191" fontId="7" fillId="0" borderId="1" xfId="1" applyNumberFormat="1" applyFont="1" applyBorder="1" applyAlignment="1">
      <alignment horizontal="center" vertical="center" wrapText="1"/>
    </xf>
    <xf numFmtId="191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 wrapText="1"/>
    </xf>
    <xf numFmtId="0" fontId="7" fillId="0" borderId="5" xfId="1" applyNumberFormat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wrapText="1"/>
    </xf>
    <xf numFmtId="192" fontId="6" fillId="0" borderId="3" xfId="7" applyNumberFormat="1" applyFont="1" applyFill="1" applyBorder="1" applyAlignment="1">
      <alignment horizontal="center"/>
    </xf>
    <xf numFmtId="0" fontId="12" fillId="0" borderId="0" xfId="0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/>
    </xf>
  </cellXfs>
  <cellStyles count="44">
    <cellStyle name="Comma" xfId="1" builtinId="3"/>
    <cellStyle name="Comma 10" xfId="30"/>
    <cellStyle name="Comma 10 2" xfId="25"/>
    <cellStyle name="Comma 2" xfId="34"/>
    <cellStyle name="Comma 2 2" xfId="7"/>
    <cellStyle name="Comma 2 2 2" xfId="27"/>
    <cellStyle name="Comma 3" xfId="15"/>
    <cellStyle name="Comma 4" xfId="41"/>
    <cellStyle name="Comma 5" xfId="43"/>
    <cellStyle name="Comma 6" xfId="22"/>
    <cellStyle name="Normal" xfId="0" builtinId="0"/>
    <cellStyle name="Normal 10" xfId="37"/>
    <cellStyle name="Normal 12" xfId="24"/>
    <cellStyle name="Normal 2" xfId="23"/>
    <cellStyle name="Normal 2 2" xfId="5"/>
    <cellStyle name="Normal 2 2 2" xfId="11"/>
    <cellStyle name="Normal 3" xfId="16"/>
    <cellStyle name="Normal 5 3 2" xfId="32"/>
    <cellStyle name="Normal 6" xfId="38"/>
    <cellStyle name="Normal 6 2" xfId="39"/>
    <cellStyle name="Normal 7" xfId="3"/>
    <cellStyle name="Percent 2" xfId="35"/>
    <cellStyle name="Percent 2 2" xfId="28"/>
    <cellStyle name="เครื่องหมายจุลภาค 11" xfId="26"/>
    <cellStyle name="เครื่องหมายจุลภาค 2" xfId="2"/>
    <cellStyle name="เครื่องหมายจุลภาค 2 2" xfId="6"/>
    <cellStyle name="เครื่องหมายจุลภาค 2 2 2" xfId="10"/>
    <cellStyle name="เครื่องหมายจุลภาค 3" xfId="42"/>
    <cellStyle name="เครื่องหมายจุลภาค 3 3" xfId="20"/>
    <cellStyle name="เครื่องหมายจุลภาค 5 2" xfId="33"/>
    <cellStyle name="เครื่องหมายจุลภาค_Sheet1" xfId="17"/>
    <cellStyle name="จุลภาค 3" xfId="29"/>
    <cellStyle name="ปกติ 2 2" xfId="4"/>
    <cellStyle name="ปกติ 2 2 2" xfId="19"/>
    <cellStyle name="ปกติ 2 4" xfId="18"/>
    <cellStyle name="ปกติ 3" xfId="40"/>
    <cellStyle name="ปกติ 3 2" xfId="9"/>
    <cellStyle name="ปกติ 3 3" xfId="8"/>
    <cellStyle name="ปกติ 3 3 2" xfId="31"/>
    <cellStyle name="ปกติ 4" xfId="13"/>
    <cellStyle name="ปกติ 7" xfId="12"/>
    <cellStyle name="ปกติ_Sheet1" xfId="14"/>
    <cellStyle name="เปอร์เซ็นต์ 2" xfId="36"/>
    <cellStyle name="เปอร์เซ็นต์ 2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6" sqref="Q6"/>
    </sheetView>
  </sheetViews>
  <sheetFormatPr defaultRowHeight="21" x14ac:dyDescent="0.35"/>
  <cols>
    <col min="1" max="1" width="6.75" style="23" bestFit="1" customWidth="1"/>
    <col min="2" max="2" width="7.625" style="23" bestFit="1" customWidth="1"/>
    <col min="3" max="3" width="21.75" style="23" bestFit="1" customWidth="1"/>
    <col min="4" max="4" width="32.625" style="23" bestFit="1" customWidth="1"/>
    <col min="5" max="5" width="8.5" style="23" bestFit="1" customWidth="1"/>
    <col min="6" max="6" width="8.25" style="23" bestFit="1" customWidth="1"/>
    <col min="7" max="7" width="8.75" style="23" bestFit="1" customWidth="1"/>
    <col min="8" max="8" width="7.625" style="23" bestFit="1" customWidth="1"/>
    <col min="9" max="9" width="13.375" style="23" bestFit="1" customWidth="1"/>
    <col min="10" max="11" width="14.875" style="23" bestFit="1" customWidth="1"/>
    <col min="12" max="13" width="7.375" style="23" customWidth="1"/>
    <col min="14" max="14" width="8.75" style="23" bestFit="1" customWidth="1"/>
    <col min="15" max="15" width="9.25" style="23" bestFit="1" customWidth="1"/>
    <col min="16" max="16" width="10.25" style="23" bestFit="1" customWidth="1"/>
    <col min="17" max="17" width="19.875" style="23" bestFit="1" customWidth="1"/>
    <col min="18" max="18" width="10.625" style="23" bestFit="1" customWidth="1"/>
    <col min="19" max="19" width="14.625" style="23" bestFit="1" customWidth="1"/>
    <col min="20" max="20" width="14.875" style="23" bestFit="1" customWidth="1"/>
    <col min="21" max="21" width="7" style="23" bestFit="1" customWidth="1"/>
    <col min="22" max="16384" width="9" style="23"/>
  </cols>
  <sheetData>
    <row r="1" spans="1:21" x14ac:dyDescent="0.3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3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x14ac:dyDescent="0.3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x14ac:dyDescent="0.3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s="26" customFormat="1" ht="63" x14ac:dyDescent="0.2">
      <c r="A5" s="1" t="s">
        <v>0</v>
      </c>
      <c r="B5" s="20" t="s">
        <v>22</v>
      </c>
      <c r="C5" s="2" t="s">
        <v>12</v>
      </c>
      <c r="D5" s="3" t="s">
        <v>13</v>
      </c>
      <c r="E5" s="16" t="s">
        <v>14</v>
      </c>
      <c r="F5" s="4" t="s">
        <v>1</v>
      </c>
      <c r="G5" s="4" t="s">
        <v>15</v>
      </c>
      <c r="H5" s="17" t="s">
        <v>2</v>
      </c>
      <c r="I5" s="5" t="s">
        <v>3</v>
      </c>
      <c r="J5" s="5" t="s">
        <v>16</v>
      </c>
      <c r="K5" s="5" t="s">
        <v>4</v>
      </c>
      <c r="L5" s="5" t="s">
        <v>5</v>
      </c>
      <c r="M5" s="17" t="s">
        <v>6</v>
      </c>
      <c r="N5" s="6" t="s">
        <v>7</v>
      </c>
      <c r="O5" s="6">
        <f>DATE(2016,10,1)</f>
        <v>42644</v>
      </c>
      <c r="P5" s="6">
        <f>DATE(2017,9,30)</f>
        <v>43008</v>
      </c>
      <c r="Q5" s="7" t="s">
        <v>17</v>
      </c>
      <c r="R5" s="4" t="s">
        <v>8</v>
      </c>
      <c r="S5" s="5" t="s">
        <v>9</v>
      </c>
      <c r="T5" s="5" t="s">
        <v>18</v>
      </c>
      <c r="U5" s="5" t="s">
        <v>19</v>
      </c>
    </row>
    <row r="6" spans="1:21" ht="42" x14ac:dyDescent="0.35">
      <c r="A6" s="8">
        <f>IF(ISNUMBER(A5),A5+1,0+1)</f>
        <v>1</v>
      </c>
      <c r="B6" s="21"/>
      <c r="C6" s="22">
        <v>40521</v>
      </c>
      <c r="D6" s="9" t="s">
        <v>21</v>
      </c>
      <c r="E6" s="10" t="s">
        <v>10</v>
      </c>
      <c r="F6" s="10" t="s">
        <v>11</v>
      </c>
      <c r="G6" s="19" t="s">
        <v>20</v>
      </c>
      <c r="H6" s="18">
        <v>1</v>
      </c>
      <c r="I6" s="11">
        <v>73000000</v>
      </c>
      <c r="J6" s="11">
        <v>21291666.666666664</v>
      </c>
      <c r="K6" s="11">
        <f>+I6-J6</f>
        <v>51708333.333333336</v>
      </c>
      <c r="L6" s="11">
        <v>0.05</v>
      </c>
      <c r="M6" s="12">
        <v>6</v>
      </c>
      <c r="N6" s="13">
        <f>DATE(YEAR(C6)+M6,MONTH(C6),DAY(C6))</f>
        <v>42713</v>
      </c>
      <c r="O6" s="14">
        <f>C6-$O$5</f>
        <v>-2123</v>
      </c>
      <c r="P6" s="14">
        <f>N6-$P$5</f>
        <v>-295</v>
      </c>
      <c r="Q6" s="10" t="str">
        <f>IF(AND(OR(P6&lt;0,P6=0),OR(P6&gt;-365,P6=365)),"คิดค่าเสื่อมราคา "&amp;(N6-$O$5)+1&amp;" วัน",IF(AND(OR(O6&gt;0,O6=0),OR(P6&gt;0,P6=0)),"คิดค่าเสื่อมราคา "&amp;($P$5-C6)+1&amp;" วัน",IF(AND(P6&gt;0,O6&lt;0),"คิดค่าเสื่อมราคาทั้งปี",IF(AND(O6&lt;0,P6&lt;0),"ไม่คิดค่าเสื่อมราคา",0))))</f>
        <v>คิดค่าเสื่อมราคา 70 วัน</v>
      </c>
      <c r="R6" s="10" t="str">
        <f>IF(AND(OR(P6&lt;0,P6=0),OR(P6&gt;-365,P6=365)),"หมดในปี",IF(AND(OR(O6&gt;0,O6=0),OR(P6&gt;0,P6=0)),"เพิ่มในปี",IF(AND(P6&gt;0,O6&lt;0),"ทั้งปี",IF(AND(O6&lt;0,P6&lt;0),"หมดแล้ว",0))))</f>
        <v>หมดในปี</v>
      </c>
      <c r="S6" s="15">
        <f>(ROUND(IF(R6="หมดในปี",K6-H6,IF(R6="หมดแล้ว",0,(IF(R6="ทั้งปี",(I6*L6),IF(R6="เพิ่มในปี",(($P$5-C6))+1)/(($P$5-$O$5)+1)*(I6*L6))))),2))</f>
        <v>51708332.329999998</v>
      </c>
      <c r="T6" s="11">
        <f>+J6+S6</f>
        <v>72999998.99666667</v>
      </c>
      <c r="U6" s="15">
        <f>+I6-T6</f>
        <v>1.0033333301544189</v>
      </c>
    </row>
  </sheetData>
  <mergeCells count="3">
    <mergeCell ref="A3:U3"/>
    <mergeCell ref="A2:U2"/>
    <mergeCell ref="A1:U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ทะเบียนสินทรัพย์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2019-10-11T03:04:14Z</dcterms:modified>
</cp:coreProperties>
</file>